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250\Backup Institucional\Acceso a la Información\OAI\TRANSPARENCIA 2021\julio 2021\"/>
    </mc:Choice>
  </mc:AlternateContent>
  <bookViews>
    <workbookView xWindow="0" yWindow="0" windowWidth="26355" windowHeight="1068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B85" i="1"/>
  <c r="P84" i="1"/>
  <c r="J83" i="1"/>
  <c r="I83" i="1"/>
  <c r="H83" i="1"/>
  <c r="P83" i="1" s="1"/>
  <c r="G83" i="1"/>
  <c r="F83" i="1"/>
  <c r="E83" i="1"/>
  <c r="P82" i="1"/>
  <c r="P81" i="1"/>
  <c r="J80" i="1"/>
  <c r="I80" i="1"/>
  <c r="H80" i="1"/>
  <c r="G80" i="1"/>
  <c r="F80" i="1"/>
  <c r="E80" i="1"/>
  <c r="P80" i="1" s="1"/>
  <c r="P79" i="1"/>
  <c r="D79" i="1"/>
  <c r="P78" i="1"/>
  <c r="J77" i="1"/>
  <c r="I77" i="1"/>
  <c r="H77" i="1"/>
  <c r="G77" i="1"/>
  <c r="F77" i="1"/>
  <c r="E77" i="1"/>
  <c r="P77" i="1" s="1"/>
  <c r="P75" i="1"/>
  <c r="P74" i="1"/>
  <c r="P73" i="1"/>
  <c r="J72" i="1"/>
  <c r="I72" i="1"/>
  <c r="H72" i="1"/>
  <c r="G72" i="1"/>
  <c r="F72" i="1"/>
  <c r="E72" i="1"/>
  <c r="D72" i="1"/>
  <c r="P72" i="1" s="1"/>
  <c r="P71" i="1"/>
  <c r="P70" i="1"/>
  <c r="J69" i="1"/>
  <c r="I69" i="1"/>
  <c r="H69" i="1"/>
  <c r="G69" i="1"/>
  <c r="F69" i="1"/>
  <c r="E69" i="1"/>
  <c r="D69" i="1"/>
  <c r="P69" i="1" s="1"/>
  <c r="P68" i="1"/>
  <c r="P67" i="1"/>
  <c r="P66" i="1"/>
  <c r="P65" i="1"/>
  <c r="J64" i="1"/>
  <c r="I64" i="1"/>
  <c r="H64" i="1"/>
  <c r="G64" i="1"/>
  <c r="F64" i="1"/>
  <c r="E64" i="1"/>
  <c r="D64" i="1"/>
  <c r="P64" i="1" s="1"/>
  <c r="P63" i="1"/>
  <c r="P62" i="1"/>
  <c r="P61" i="1"/>
  <c r="P60" i="1"/>
  <c r="P59" i="1"/>
  <c r="P58" i="1"/>
  <c r="P57" i="1"/>
  <c r="P56" i="1"/>
  <c r="P55" i="1"/>
  <c r="J54" i="1"/>
  <c r="I54" i="1"/>
  <c r="H54" i="1"/>
  <c r="G54" i="1"/>
  <c r="F54" i="1"/>
  <c r="E54" i="1"/>
  <c r="D54" i="1"/>
  <c r="P54" i="1" s="1"/>
  <c r="P53" i="1"/>
  <c r="P52" i="1"/>
  <c r="P51" i="1"/>
  <c r="P50" i="1"/>
  <c r="P49" i="1"/>
  <c r="P48" i="1"/>
  <c r="P47" i="1"/>
  <c r="J46" i="1"/>
  <c r="I46" i="1"/>
  <c r="H46" i="1"/>
  <c r="G46" i="1"/>
  <c r="F46" i="1"/>
  <c r="E46" i="1"/>
  <c r="D46" i="1"/>
  <c r="P46" i="1" s="1"/>
  <c r="P45" i="1"/>
  <c r="P44" i="1"/>
  <c r="P43" i="1"/>
  <c r="P42" i="1"/>
  <c r="P41" i="1"/>
  <c r="P40" i="1"/>
  <c r="P39" i="1"/>
  <c r="J38" i="1"/>
  <c r="I38" i="1"/>
  <c r="H38" i="1"/>
  <c r="G38" i="1"/>
  <c r="F38" i="1"/>
  <c r="E38" i="1"/>
  <c r="D38" i="1"/>
  <c r="P38" i="1" s="1"/>
  <c r="P37" i="1"/>
  <c r="P36" i="1"/>
  <c r="P35" i="1"/>
  <c r="P34" i="1"/>
  <c r="P33" i="1"/>
  <c r="P32" i="1"/>
  <c r="P31" i="1"/>
  <c r="P30" i="1"/>
  <c r="P29" i="1"/>
  <c r="J28" i="1"/>
  <c r="I28" i="1"/>
  <c r="H28" i="1"/>
  <c r="G28" i="1"/>
  <c r="F28" i="1"/>
  <c r="E28" i="1"/>
  <c r="D28" i="1"/>
  <c r="P28" i="1" s="1"/>
  <c r="P27" i="1"/>
  <c r="P26" i="1"/>
  <c r="P25" i="1"/>
  <c r="P24" i="1"/>
  <c r="P23" i="1"/>
  <c r="P22" i="1"/>
  <c r="P21" i="1"/>
  <c r="P20" i="1"/>
  <c r="J18" i="1"/>
  <c r="I18" i="1"/>
  <c r="H18" i="1"/>
  <c r="G18" i="1"/>
  <c r="F18" i="1"/>
  <c r="E18" i="1"/>
  <c r="D18" i="1"/>
  <c r="P18" i="1" s="1"/>
  <c r="P17" i="1"/>
  <c r="P16" i="1"/>
  <c r="P15" i="1"/>
  <c r="P19" i="1" s="1"/>
  <c r="P14" i="1"/>
  <c r="P13" i="1"/>
  <c r="J12" i="1"/>
  <c r="J85" i="1" s="1"/>
  <c r="I12" i="1"/>
  <c r="I85" i="1" s="1"/>
  <c r="H12" i="1"/>
  <c r="H85" i="1" s="1"/>
  <c r="G12" i="1"/>
  <c r="G85" i="1" s="1"/>
  <c r="F12" i="1"/>
  <c r="F85" i="1" s="1"/>
  <c r="E12" i="1"/>
  <c r="E85" i="1" s="1"/>
  <c r="D12" i="1"/>
  <c r="D85" i="1" s="1"/>
  <c r="P12" i="1" l="1"/>
  <c r="P85" i="1" s="1"/>
</calcChain>
</file>

<file path=xl/sharedStrings.xml><?xml version="1.0" encoding="utf-8"?>
<sst xmlns="http://schemas.openxmlformats.org/spreadsheetml/2006/main" count="102" uniqueCount="102">
  <si>
    <t>INSTITUTO DE AUXILIO Y VIVIENDAS</t>
  </si>
  <si>
    <t>Año 2021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</si>
  <si>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</si>
  <si>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</si>
  <si>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</si>
  <si>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</si>
  <si>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</si>
  <si>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</si>
  <si>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</si>
  <si>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</si>
  <si>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</si>
  <si>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</si>
  <si>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</si>
  <si>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</si>
  <si>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</si>
  <si>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</si>
  <si>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</si>
  <si>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</si>
  <si>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</si>
  <si>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</si>
  <si>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</si>
  <si>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</si>
  <si>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</si>
  <si>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</si>
  <si>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</si>
  <si>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</si>
  <si>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</si>
  <si>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</si>
  <si>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</si>
  <si>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</si>
  <si>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</si>
  <si>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</si>
  <si>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</si>
  <si>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</si>
  <si>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</si>
  <si>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</si>
  <si>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</si>
  <si>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</si>
  <si>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</si>
  <si>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</si>
  <si>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</si>
  <si>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</si>
  <si>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</si>
  <si>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</si>
  <si>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</si>
  <si>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</si>
  <si>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</si>
  <si>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</si>
  <si>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</si>
  <si>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</si>
  <si>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</si>
  <si>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</si>
  <si>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</si>
  <si>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</si>
  <si>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</si>
  <si>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</si>
  <si>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</si>
  <si>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</si>
  <si>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</si>
  <si>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</si>
  <si>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</si>
  <si>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</si>
  <si>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</si>
  <si>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</si>
  <si>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</si>
  <si>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</si>
  <si>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</si>
  <si>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</si>
  <si>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</si>
  <si>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</si>
  <si>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</si>
  <si>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</si>
  <si>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</si>
  <si>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</si>
  <si>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</si>
  <si>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</si>
  <si>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</si>
  <si>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</si>
  <si>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</si>
  <si>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</si>
  <si>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</si>
  <si>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</si>
  <si>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</si>
  <si>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</si>
  <si>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</si>
  <si>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</si>
  <si>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</si>
  <si>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</si>
  <si>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</si>
  <si>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</si>
  <si>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</si>
  <si>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</si>
  <si>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</si>
  <si>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</si>
  <si>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</si>
  <si>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</si>
  <si>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Nota:</t>
  </si>
  <si>
    <r>
      <rPr>
        <b/>
        <sz val="14"/>
        <color theme="1"/>
        <rFont val="Calibri"/>
        <family val="2"/>
        <scheme val="minor"/>
      </rPr>
      <t>Presuspuesto Aprobado:</t>
    </r>
    <r>
      <rPr>
        <sz val="14"/>
        <color theme="1"/>
        <rFont val="Calibri"/>
        <family val="2"/>
        <scheme val="minor"/>
      </rPr>
      <t xml:space="preserve"> Se refiere al presupuesto aprobado en la ley Presupuesto General del Estado.</t>
    </r>
  </si>
  <si>
    <r>
      <rPr>
        <b/>
        <sz val="14"/>
        <color theme="1"/>
        <rFont val="Calibri"/>
        <family val="2"/>
        <scheme val="minor"/>
      </rPr>
      <t>Presupuesrto Modificado:</t>
    </r>
    <r>
      <rPr>
        <sz val="14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</si>
  <si>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t xml:space="preserve">    </t>
    </r>
    <r>
      <rPr>
        <b/>
        <sz val="14"/>
        <color theme="1"/>
        <rFont val="Calibri"/>
        <family val="2"/>
        <scheme val="minor"/>
      </rPr>
      <t>Total Devengado:</t>
    </r>
    <r>
      <rPr>
        <sz val="14"/>
        <color theme="1"/>
        <rFont val="Calibri"/>
        <family val="2"/>
        <scheme val="minor"/>
      </rPr>
      <t xml:space="preserve"> Son los recursos financieros que surgen con la obligacion de pago por la recepcicón de conformidad de obras, bienes y servicios oportunamente</t>
    </r>
  </si>
  <si>
    <t xml:space="preserve">    contratados o, en los casos de gastos sin contraprestacion, por haberse cumplido los requisitos administrativos dispuestos por el reglamento de la ley.</t>
  </si>
  <si>
    <t>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</si>
</sst>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/>
    <xf numFmtId="165" fontId="3" fillId="0" borderId="9" xfId="0" applyNumberFormat="1" applyFont="1" applyBorder="1"/>
    <xf numFmtId="164" fontId="3" fillId="0" borderId="9" xfId="1" applyFont="1" applyBorder="1" applyAlignment="1">
      <alignment horizontal="right" vertical="center" wrapText="1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41" fontId="3" fillId="0" borderId="0" xfId="1" applyNumberFormat="1" applyFont="1" applyBorder="1" applyAlignment="1">
      <alignment horizontal="right" vertical="center" wrapText="1"/>
    </xf>
    <xf numFmtId="41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1" applyFont="1"/>
    <xf numFmtId="3" fontId="0" fillId="0" borderId="0" xfId="0" applyNumberFormat="1" applyAlignment="1">
      <alignment horizontal="right" vertical="center" wrapText="1"/>
    </xf>
    <xf numFmtId="3" fontId="0" fillId="0" borderId="0" xfId="0" applyNumberFormat="1"/>
    <xf numFmtId="165" fontId="0" fillId="0" borderId="0" xfId="0" applyNumberFormat="1"/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/>
    <xf numFmtId="3" fontId="3" fillId="4" borderId="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164" fontId="3" fillId="0" borderId="8" xfId="1" applyFont="1" applyBorder="1"/>
    <xf numFmtId="0" fontId="2" fillId="2" borderId="10" xfId="0" applyFont="1" applyFill="1" applyBorder="1" applyAlignment="1">
      <alignment vertical="center"/>
    </xf>
    <xf numFmtId="164" fontId="3" fillId="2" borderId="10" xfId="1" applyFont="1" applyFill="1" applyBorder="1"/>
    <xf numFmtId="164" fontId="3" fillId="2" borderId="0" xfId="1" applyFont="1" applyFill="1" applyBorder="1"/>
    <xf numFmtId="166" fontId="3" fillId="2" borderId="10" xfId="1" applyNumberFormat="1" applyFont="1" applyFill="1" applyBorder="1"/>
    <xf numFmtId="165" fontId="3" fillId="2" borderId="10" xfId="0" applyNumberFormat="1" applyFont="1" applyFill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 indent="2"/>
    </xf>
    <xf numFmtId="3" fontId="0" fillId="0" borderId="0" xfId="0" applyNumberFormat="1" applyFont="1" applyAlignment="1">
      <alignment horizontal="right" vertical="center" wrapText="1"/>
    </xf>
    <xf numFmtId="0" fontId="11" fillId="0" borderId="0" xfId="0" applyFont="1"/>
    <xf numFmtId="3" fontId="0" fillId="0" borderId="8" xfId="0" applyNumberForma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2536031</xdr:colOff>
      <xdr:row>6</xdr:row>
      <xdr:rowOff>11906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754F6FD-8AC1-45B4-B54B-99ED0B805CBE}"/>
            </a:ext>
          </a:extLst>
        </xdr:cNvPr>
        <xdr:cNvSpPr txBox="1"/>
      </xdr:nvSpPr>
      <xdr:spPr>
        <a:xfrm>
          <a:off x="9525" y="533400"/>
          <a:ext cx="2526506" cy="888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107157</xdr:colOff>
      <xdr:row>2</xdr:row>
      <xdr:rowOff>223837</xdr:rowOff>
    </xdr:from>
    <xdr:to>
      <xdr:col>0</xdr:col>
      <xdr:colOff>2554653</xdr:colOff>
      <xdr:row>5</xdr:row>
      <xdr:rowOff>83343</xdr:rowOff>
    </xdr:to>
    <xdr:pic>
      <xdr:nvPicPr>
        <xdr:cNvPr id="3" name="Imagen 47">
          <a:extLst>
            <a:ext uri="{FF2B5EF4-FFF2-40B4-BE49-F238E27FC236}">
              <a16:creationId xmlns:a16="http://schemas.microsoft.com/office/drawing/2014/main" xmlns="" id="{65131C70-67FF-420F-8205-21B6ED87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7" y="604837"/>
          <a:ext cx="2447496" cy="688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1079500</xdr:colOff>
      <xdr:row>96</xdr:row>
      <xdr:rowOff>63501</xdr:rowOff>
    </xdr:from>
    <xdr:to>
      <xdr:col>0</xdr:col>
      <xdr:colOff>4445000</xdr:colOff>
      <xdr:row>99</xdr:row>
      <xdr:rowOff>63501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6A556316-38D9-4429-9D5E-891AF81A47F7}"/>
            </a:ext>
          </a:extLst>
        </xdr:cNvPr>
        <xdr:cNvSpPr/>
      </xdr:nvSpPr>
      <xdr:spPr>
        <a:xfrm>
          <a:off x="1079500" y="18901834"/>
          <a:ext cx="3365500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600" b="1">
              <a:latin typeface="Times New Roman" panose="02020603050405020304" pitchFamily="18" charset="0"/>
              <a:cs typeface="Times New Roman" panose="02020603050405020304" pitchFamily="18" charset="0"/>
            </a:rPr>
            <a:t>Lic. Carmela</a:t>
          </a:r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Rosario R.</a:t>
          </a:r>
        </a:p>
        <a:p>
          <a:pPr algn="ctr"/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</a:p>
        <a:p>
          <a:pPr algn="ctr"/>
          <a:endParaRPr lang="es-DO" sz="1100"/>
        </a:p>
      </xdr:txBody>
    </xdr:sp>
    <xdr:clientData/>
  </xdr:twoCellAnchor>
  <xdr:twoCellAnchor>
    <xdr:from>
      <xdr:col>3</xdr:col>
      <xdr:colOff>973667</xdr:colOff>
      <xdr:row>96</xdr:row>
      <xdr:rowOff>74084</xdr:rowOff>
    </xdr:from>
    <xdr:to>
      <xdr:col>7</xdr:col>
      <xdr:colOff>698500</xdr:colOff>
      <xdr:row>99</xdr:row>
      <xdr:rowOff>74084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94C11912-9B95-402C-8CDB-F4B68A40ABDB}"/>
            </a:ext>
          </a:extLst>
        </xdr:cNvPr>
        <xdr:cNvSpPr/>
      </xdr:nvSpPr>
      <xdr:spPr>
        <a:xfrm>
          <a:off x="7905750" y="18912417"/>
          <a:ext cx="3365500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600" b="1">
              <a:latin typeface="Times New Roman" panose="02020603050405020304" pitchFamily="18" charset="0"/>
              <a:cs typeface="Times New Roman" panose="02020603050405020304" pitchFamily="18" charset="0"/>
            </a:rPr>
            <a:t>Lic. Nestor</a:t>
          </a:r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De Los Santos Castillo</a:t>
          </a:r>
        </a:p>
        <a:p>
          <a:pPr algn="ctr"/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</a:p>
        <a:p>
          <a:pPr algn="ctr"/>
          <a:endParaRPr lang="es-DO" sz="16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1"/>
  <sheetViews>
    <sheetView tabSelected="1" view="pageBreakPreview" zoomScale="90" zoomScaleNormal="90" zoomScaleSheetLayoutView="90" workbookViewId="0">
      <selection activeCell="J94" sqref="J94"/>
    </sheetView>
  </sheetViews>
  <sheetFormatPr baseColWidth="10" defaultRowHeight="15" x14ac:dyDescent="0.25"/>
  <cols>
    <col min="1" max="1" width="71.7109375" customWidth="1"/>
    <col min="2" max="2" width="16.140625" customWidth="1"/>
    <col min="3" max="3" width="16" customWidth="1"/>
    <col min="4" max="4" width="14.7109375" customWidth="1"/>
    <col min="5" max="6" width="13.28515625" customWidth="1"/>
    <col min="7" max="8" width="13.140625" customWidth="1"/>
    <col min="9" max="9" width="12.85546875" customWidth="1"/>
    <col min="10" max="10" width="13.140625" customWidth="1"/>
    <col min="11" max="11" width="0.28515625" customWidth="1"/>
    <col min="12" max="14" width="11.42578125" hidden="1" customWidth="1"/>
    <col min="15" max="15" width="9" hidden="1" customWidth="1"/>
    <col min="16" max="16" width="15.140625" customWidth="1"/>
  </cols>
  <sheetData>
    <row r="3" spans="1:16" ht="28.5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1" x14ac:dyDescent="0.25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.75" x14ac:dyDescent="0.25">
      <c r="A5" s="42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.75" x14ac:dyDescent="0.25">
      <c r="A6" s="44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.75" x14ac:dyDescent="0.2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9" spans="1:16" x14ac:dyDescent="0.25">
      <c r="A9" s="32" t="s">
        <v>4</v>
      </c>
      <c r="B9" s="33" t="s">
        <v>5</v>
      </c>
      <c r="C9" s="33" t="s">
        <v>6</v>
      </c>
      <c r="D9" s="35" t="s">
        <v>7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x14ac:dyDescent="0.25">
      <c r="A10" s="32"/>
      <c r="B10" s="34"/>
      <c r="C10" s="34"/>
      <c r="D10" s="1" t="s">
        <v>8</v>
      </c>
      <c r="E10" s="1" t="s">
        <v>9</v>
      </c>
      <c r="F10" s="1" t="s">
        <v>10</v>
      </c>
      <c r="G10" s="1" t="s">
        <v>11</v>
      </c>
      <c r="H10" s="2" t="s">
        <v>12</v>
      </c>
      <c r="I10" s="1" t="s">
        <v>13</v>
      </c>
      <c r="J10" s="2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2" t="s">
        <v>19</v>
      </c>
      <c r="P10" s="1" t="s">
        <v>20</v>
      </c>
    </row>
    <row r="11" spans="1:16" x14ac:dyDescent="0.25">
      <c r="A11" s="3" t="s">
        <v>21</v>
      </c>
      <c r="B11" s="4"/>
      <c r="C11" s="4"/>
      <c r="D11" s="5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7" t="s">
        <v>22</v>
      </c>
      <c r="B12" s="8"/>
      <c r="C12" s="8"/>
      <c r="D12" s="9">
        <f>SUM(D13:D17)</f>
        <v>14470160</v>
      </c>
      <c r="E12" s="9">
        <f>SUM(E13:E17)</f>
        <v>14609243</v>
      </c>
      <c r="F12" s="9">
        <f t="shared" ref="F12:J12" si="0">SUM(F13:F17)</f>
        <v>14045633</v>
      </c>
      <c r="G12" s="9">
        <f t="shared" si="0"/>
        <v>13207569</v>
      </c>
      <c r="H12" s="9">
        <f t="shared" si="0"/>
        <v>14140358</v>
      </c>
      <c r="I12" s="9">
        <f t="shared" si="0"/>
        <v>14100524</v>
      </c>
      <c r="J12" s="9">
        <f t="shared" si="0"/>
        <v>16337027</v>
      </c>
      <c r="K12" s="9"/>
      <c r="P12" s="10">
        <f t="shared" ref="P12:P18" si="1">+D12+E12+F12+G12+H12+I12+J12+K12+L12+M12+N12+O12</f>
        <v>100910514</v>
      </c>
    </row>
    <row r="13" spans="1:16" x14ac:dyDescent="0.25">
      <c r="A13" s="11" t="s">
        <v>23</v>
      </c>
      <c r="B13" s="12">
        <v>154326168</v>
      </c>
      <c r="C13" s="12">
        <v>171252048</v>
      </c>
      <c r="D13" s="13">
        <v>12049798</v>
      </c>
      <c r="E13" s="13">
        <v>12154329</v>
      </c>
      <c r="F13" s="13">
        <v>11629279</v>
      </c>
      <c r="G13" s="13">
        <v>10904410</v>
      </c>
      <c r="H13" s="13">
        <v>11733948</v>
      </c>
      <c r="I13" s="13">
        <v>11715884</v>
      </c>
      <c r="J13" s="13">
        <v>13654937</v>
      </c>
      <c r="K13" s="13"/>
      <c r="P13" s="14">
        <f t="shared" si="1"/>
        <v>83842585</v>
      </c>
    </row>
    <row r="14" spans="1:16" x14ac:dyDescent="0.25">
      <c r="A14" s="11" t="s">
        <v>24</v>
      </c>
      <c r="B14" s="15">
        <v>10283000</v>
      </c>
      <c r="C14" s="12">
        <v>9623260</v>
      </c>
      <c r="D14" s="13">
        <v>556200</v>
      </c>
      <c r="E14" s="13">
        <v>575200</v>
      </c>
      <c r="F14" s="13">
        <v>616700</v>
      </c>
      <c r="G14" s="13">
        <v>614700</v>
      </c>
      <c r="H14" s="13">
        <v>620700</v>
      </c>
      <c r="I14" s="13">
        <v>601700</v>
      </c>
      <c r="J14" s="13">
        <v>601700</v>
      </c>
      <c r="K14" s="13"/>
      <c r="P14" s="14">
        <f t="shared" si="1"/>
        <v>4186900</v>
      </c>
    </row>
    <row r="15" spans="1:16" x14ac:dyDescent="0.25">
      <c r="A15" s="11" t="s">
        <v>25</v>
      </c>
      <c r="B15" s="15">
        <v>360000</v>
      </c>
      <c r="C15" s="12">
        <v>360000</v>
      </c>
      <c r="D15" s="13">
        <v>30000</v>
      </c>
      <c r="E15" s="13">
        <v>30000</v>
      </c>
      <c r="F15" s="13">
        <v>30000</v>
      </c>
      <c r="G15" s="13">
        <v>30000</v>
      </c>
      <c r="H15" s="13">
        <v>0</v>
      </c>
      <c r="I15" s="13">
        <v>0</v>
      </c>
      <c r="J15" s="13">
        <v>0</v>
      </c>
      <c r="K15" s="13"/>
      <c r="P15" s="14">
        <f t="shared" si="1"/>
        <v>120000</v>
      </c>
    </row>
    <row r="16" spans="1:16" x14ac:dyDescent="0.25">
      <c r="A16" s="11" t="s">
        <v>26</v>
      </c>
      <c r="B16" s="15">
        <v>205000</v>
      </c>
      <c r="C16" s="12">
        <v>205000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/>
      <c r="P16" s="14">
        <f t="shared" si="1"/>
        <v>0</v>
      </c>
    </row>
    <row r="17" spans="1:16" x14ac:dyDescent="0.25">
      <c r="A17" s="11" t="s">
        <v>27</v>
      </c>
      <c r="B17" s="15">
        <v>21537360</v>
      </c>
      <c r="C17" s="12">
        <v>23961220</v>
      </c>
      <c r="D17" s="13">
        <v>1834162</v>
      </c>
      <c r="E17" s="13">
        <v>1849714</v>
      </c>
      <c r="F17" s="13">
        <v>1769654</v>
      </c>
      <c r="G17" s="13">
        <v>1658459</v>
      </c>
      <c r="H17" s="13">
        <v>1785710</v>
      </c>
      <c r="I17" s="13">
        <v>1782940</v>
      </c>
      <c r="J17" s="13">
        <v>2080390</v>
      </c>
      <c r="K17" s="13"/>
      <c r="P17" s="14">
        <f t="shared" si="1"/>
        <v>12761029</v>
      </c>
    </row>
    <row r="18" spans="1:16" x14ac:dyDescent="0.25">
      <c r="A18" s="7" t="s">
        <v>28</v>
      </c>
      <c r="B18" s="8"/>
      <c r="C18" s="12"/>
      <c r="D18" s="16">
        <f t="shared" ref="D18" si="2">SUM(D19:D27)</f>
        <v>0</v>
      </c>
      <c r="E18" s="16">
        <f>SUM(E19:E27)</f>
        <v>760278</v>
      </c>
      <c r="F18" s="16">
        <f t="shared" ref="F18:J18" si="3">SUM(F19:F27)</f>
        <v>885211</v>
      </c>
      <c r="G18" s="16">
        <f t="shared" si="3"/>
        <v>709076</v>
      </c>
      <c r="H18" s="16">
        <f t="shared" si="3"/>
        <v>1638565</v>
      </c>
      <c r="I18" s="16">
        <f t="shared" si="3"/>
        <v>1736782</v>
      </c>
      <c r="J18" s="16">
        <f t="shared" si="3"/>
        <v>422637</v>
      </c>
      <c r="K18" s="16"/>
      <c r="P18" s="17">
        <f t="shared" si="1"/>
        <v>6152549</v>
      </c>
    </row>
    <row r="19" spans="1:16" x14ac:dyDescent="0.25">
      <c r="A19" s="11" t="s">
        <v>29</v>
      </c>
      <c r="B19" s="15">
        <v>5140000</v>
      </c>
      <c r="C19" s="12">
        <v>5603877.46</v>
      </c>
      <c r="D19" s="13">
        <v>0</v>
      </c>
      <c r="E19" s="13">
        <v>760278</v>
      </c>
      <c r="F19" s="13">
        <v>885211</v>
      </c>
      <c r="G19" s="13">
        <v>709076</v>
      </c>
      <c r="H19" s="13">
        <v>932728</v>
      </c>
      <c r="I19" s="13">
        <v>747745</v>
      </c>
      <c r="J19" s="13">
        <v>0</v>
      </c>
      <c r="K19" s="13"/>
      <c r="P19" s="14">
        <f>+D19+E19+P15+F19+G19+H19+I19+J19+L19+K19+M19+N19+O19</f>
        <v>4155038</v>
      </c>
    </row>
    <row r="20" spans="1:16" x14ac:dyDescent="0.25">
      <c r="A20" s="11" t="s">
        <v>30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/>
      <c r="P20" s="14">
        <f t="shared" ref="P20:P46" si="4">+D20+E20+F20+G20+H20+I20+J20+K20+L20+M20+N20+O20</f>
        <v>0</v>
      </c>
    </row>
    <row r="21" spans="1:16" x14ac:dyDescent="0.25">
      <c r="A21" s="11" t="s">
        <v>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/>
      <c r="P21" s="14">
        <f t="shared" si="4"/>
        <v>0</v>
      </c>
    </row>
    <row r="22" spans="1:16" x14ac:dyDescent="0.25">
      <c r="A22" s="11" t="s">
        <v>32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/>
      <c r="P22" s="14">
        <f t="shared" si="4"/>
        <v>0</v>
      </c>
    </row>
    <row r="23" spans="1:16" x14ac:dyDescent="0.25">
      <c r="A23" s="11" t="s">
        <v>33</v>
      </c>
      <c r="B23" s="13">
        <v>0</v>
      </c>
      <c r="C23" s="12">
        <v>4300000</v>
      </c>
      <c r="D23" s="13">
        <v>0</v>
      </c>
      <c r="E23" s="13">
        <v>0</v>
      </c>
      <c r="F23" s="13">
        <v>0</v>
      </c>
      <c r="G23" s="13">
        <v>0</v>
      </c>
      <c r="H23" s="13">
        <v>422637</v>
      </c>
      <c r="I23" s="13">
        <v>422637</v>
      </c>
      <c r="J23" s="13">
        <v>422637</v>
      </c>
      <c r="K23" s="13"/>
      <c r="P23" s="14">
        <f t="shared" si="4"/>
        <v>1267911</v>
      </c>
    </row>
    <row r="24" spans="1:16" x14ac:dyDescent="0.25">
      <c r="A24" s="11" t="s">
        <v>34</v>
      </c>
      <c r="B24" s="13">
        <v>0</v>
      </c>
      <c r="C24" s="12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/>
      <c r="P24" s="14">
        <f t="shared" si="4"/>
        <v>0</v>
      </c>
    </row>
    <row r="25" spans="1:16" x14ac:dyDescent="0.25">
      <c r="A25" s="11" t="s">
        <v>35</v>
      </c>
      <c r="B25" s="13">
        <v>0</v>
      </c>
      <c r="C25" s="12">
        <v>4200000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/>
      <c r="P25" s="14">
        <f t="shared" si="4"/>
        <v>0</v>
      </c>
    </row>
    <row r="26" spans="1:16" x14ac:dyDescent="0.25">
      <c r="A26" s="11" t="s">
        <v>36</v>
      </c>
      <c r="B26" s="13">
        <v>0</v>
      </c>
      <c r="C26" s="12">
        <v>3850000</v>
      </c>
      <c r="D26" s="13">
        <v>0</v>
      </c>
      <c r="E26" s="13">
        <v>0</v>
      </c>
      <c r="F26" s="13">
        <v>0</v>
      </c>
      <c r="G26" s="13">
        <v>0</v>
      </c>
      <c r="H26" s="13">
        <v>283200</v>
      </c>
      <c r="I26" s="13">
        <v>566400</v>
      </c>
      <c r="J26" s="13">
        <v>0</v>
      </c>
      <c r="K26" s="13"/>
      <c r="P26" s="14">
        <f t="shared" si="4"/>
        <v>849600</v>
      </c>
    </row>
    <row r="27" spans="1:16" x14ac:dyDescent="0.25">
      <c r="A27" s="11" t="s">
        <v>37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/>
      <c r="P27" s="14">
        <f t="shared" si="4"/>
        <v>0</v>
      </c>
    </row>
    <row r="28" spans="1:16" x14ac:dyDescent="0.25">
      <c r="A28" s="7" t="s">
        <v>38</v>
      </c>
      <c r="B28" s="8"/>
      <c r="C28" s="12"/>
      <c r="D28" s="16">
        <f t="shared" ref="D28:J28" si="5">SUM(D29:D37)</f>
        <v>0</v>
      </c>
      <c r="E28" s="16">
        <f t="shared" si="5"/>
        <v>0</v>
      </c>
      <c r="F28" s="16">
        <f t="shared" si="5"/>
        <v>0</v>
      </c>
      <c r="G28" s="16">
        <f t="shared" si="5"/>
        <v>2950000</v>
      </c>
      <c r="H28" s="16">
        <f t="shared" si="5"/>
        <v>1970400</v>
      </c>
      <c r="I28" s="16">
        <f t="shared" si="5"/>
        <v>3186000</v>
      </c>
      <c r="J28" s="16">
        <f t="shared" si="5"/>
        <v>4281666</v>
      </c>
      <c r="K28" s="16"/>
      <c r="P28" s="17">
        <f t="shared" si="4"/>
        <v>12388066</v>
      </c>
    </row>
    <row r="29" spans="1:16" x14ac:dyDescent="0.25">
      <c r="A29" s="11" t="s">
        <v>39</v>
      </c>
      <c r="B29" s="15">
        <v>12000000</v>
      </c>
      <c r="C29" s="12">
        <v>12000000</v>
      </c>
      <c r="D29" s="13">
        <v>0</v>
      </c>
      <c r="E29" s="13">
        <v>0</v>
      </c>
      <c r="F29" s="13">
        <v>0</v>
      </c>
      <c r="G29" s="13">
        <v>2950000</v>
      </c>
      <c r="H29" s="13">
        <v>1062000</v>
      </c>
      <c r="I29" s="13">
        <v>0</v>
      </c>
      <c r="J29" s="13">
        <v>0</v>
      </c>
      <c r="K29" s="13"/>
      <c r="P29" s="14">
        <f t="shared" si="4"/>
        <v>4012000</v>
      </c>
    </row>
    <row r="30" spans="1:16" x14ac:dyDescent="0.25">
      <c r="A30" s="11" t="s">
        <v>40</v>
      </c>
      <c r="B30" s="15">
        <v>4500000</v>
      </c>
      <c r="C30" s="12">
        <v>2000000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/>
      <c r="P30" s="14">
        <f t="shared" si="4"/>
        <v>0</v>
      </c>
    </row>
    <row r="31" spans="1:16" x14ac:dyDescent="0.25">
      <c r="A31" s="11" t="s">
        <v>41</v>
      </c>
      <c r="B31" s="15">
        <v>800000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/>
      <c r="P31" s="14">
        <f t="shared" si="4"/>
        <v>0</v>
      </c>
    </row>
    <row r="32" spans="1:16" x14ac:dyDescent="0.25">
      <c r="A32" s="11" t="s">
        <v>42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/>
      <c r="P32" s="14">
        <f t="shared" si="4"/>
        <v>0</v>
      </c>
    </row>
    <row r="33" spans="1:16" x14ac:dyDescent="0.25">
      <c r="A33" s="11" t="s">
        <v>43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/>
      <c r="P33" s="14">
        <f t="shared" si="4"/>
        <v>0</v>
      </c>
    </row>
    <row r="34" spans="1:16" x14ac:dyDescent="0.25">
      <c r="A34" s="11" t="s">
        <v>44</v>
      </c>
      <c r="B34" s="15">
        <v>4000000</v>
      </c>
      <c r="C34" s="12">
        <v>4000000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3186000</v>
      </c>
      <c r="J34" s="13">
        <v>0</v>
      </c>
      <c r="K34" s="13"/>
      <c r="P34" s="14">
        <f t="shared" si="4"/>
        <v>3186000</v>
      </c>
    </row>
    <row r="35" spans="1:16" x14ac:dyDescent="0.25">
      <c r="A35" s="11" t="s">
        <v>45</v>
      </c>
      <c r="B35" s="13">
        <v>0</v>
      </c>
      <c r="C35" s="12">
        <v>3633600</v>
      </c>
      <c r="D35" s="13">
        <v>0</v>
      </c>
      <c r="E35" s="13">
        <v>0</v>
      </c>
      <c r="F35" s="13">
        <v>0</v>
      </c>
      <c r="G35" s="13">
        <v>0</v>
      </c>
      <c r="H35" s="13">
        <v>908400</v>
      </c>
      <c r="I35" s="13">
        <v>0</v>
      </c>
      <c r="J35" s="13">
        <v>0</v>
      </c>
      <c r="K35" s="13"/>
      <c r="P35" s="14">
        <f t="shared" si="4"/>
        <v>908400</v>
      </c>
    </row>
    <row r="36" spans="1:16" x14ac:dyDescent="0.25">
      <c r="A36" s="11" t="s">
        <v>46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/>
      <c r="P36" s="14">
        <f t="shared" si="4"/>
        <v>0</v>
      </c>
    </row>
    <row r="37" spans="1:16" x14ac:dyDescent="0.25">
      <c r="A37" s="11" t="s">
        <v>47</v>
      </c>
      <c r="B37" s="15">
        <v>6810848</v>
      </c>
      <c r="C37" s="12">
        <v>17383423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4281666</v>
      </c>
      <c r="K37" s="13"/>
      <c r="P37" s="14">
        <f t="shared" si="4"/>
        <v>4281666</v>
      </c>
    </row>
    <row r="38" spans="1:16" x14ac:dyDescent="0.25">
      <c r="A38" s="7" t="s">
        <v>48</v>
      </c>
      <c r="B38" s="8"/>
      <c r="C38" s="12"/>
      <c r="D38" s="16">
        <f t="shared" ref="D38:J38" si="6">SUM(D39:D45)</f>
        <v>1539023</v>
      </c>
      <c r="E38" s="16">
        <f t="shared" si="6"/>
        <v>1539023</v>
      </c>
      <c r="F38" s="16">
        <f t="shared" si="6"/>
        <v>1539023</v>
      </c>
      <c r="G38" s="16">
        <f t="shared" si="6"/>
        <v>1539024</v>
      </c>
      <c r="H38" s="16">
        <f t="shared" si="6"/>
        <v>1531023</v>
      </c>
      <c r="I38" s="16">
        <f t="shared" si="6"/>
        <v>1531023</v>
      </c>
      <c r="J38" s="16">
        <f t="shared" si="6"/>
        <v>1510247</v>
      </c>
      <c r="K38" s="16"/>
      <c r="P38" s="17">
        <f t="shared" si="4"/>
        <v>10728386</v>
      </c>
    </row>
    <row r="39" spans="1:16" x14ac:dyDescent="0.25">
      <c r="A39" s="11" t="s">
        <v>49</v>
      </c>
      <c r="B39" s="15">
        <v>20821015</v>
      </c>
      <c r="C39" s="12">
        <v>19631015</v>
      </c>
      <c r="D39" s="13">
        <v>1539023</v>
      </c>
      <c r="E39" s="13">
        <v>1539023</v>
      </c>
      <c r="F39" s="13">
        <v>1539023</v>
      </c>
      <c r="G39" s="13">
        <v>1539024</v>
      </c>
      <c r="H39" s="13">
        <v>1531023</v>
      </c>
      <c r="I39" s="13">
        <v>1531023</v>
      </c>
      <c r="J39" s="13">
        <v>1510247</v>
      </c>
      <c r="K39" s="13"/>
      <c r="P39" s="14">
        <f t="shared" si="4"/>
        <v>10728386</v>
      </c>
    </row>
    <row r="40" spans="1:16" x14ac:dyDescent="0.25">
      <c r="A40" s="11" t="s">
        <v>50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/>
      <c r="P40" s="14">
        <f t="shared" si="4"/>
        <v>0</v>
      </c>
    </row>
    <row r="41" spans="1:16" x14ac:dyDescent="0.25">
      <c r="A41" s="11" t="s">
        <v>51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/>
      <c r="P41" s="14">
        <f t="shared" si="4"/>
        <v>0</v>
      </c>
    </row>
    <row r="42" spans="1:16" x14ac:dyDescent="0.25">
      <c r="A42" s="11" t="s">
        <v>52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/>
      <c r="P42" s="14">
        <f t="shared" si="4"/>
        <v>0</v>
      </c>
    </row>
    <row r="43" spans="1:16" x14ac:dyDescent="0.25">
      <c r="A43" s="11" t="s">
        <v>53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/>
      <c r="P43" s="14">
        <f t="shared" si="4"/>
        <v>0</v>
      </c>
    </row>
    <row r="44" spans="1:16" x14ac:dyDescent="0.25">
      <c r="A44" s="11" t="s">
        <v>54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/>
      <c r="P44" s="14">
        <f t="shared" si="4"/>
        <v>0</v>
      </c>
    </row>
    <row r="45" spans="1:16" x14ac:dyDescent="0.25">
      <c r="A45" s="11" t="s">
        <v>55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/>
      <c r="P45" s="14">
        <f t="shared" si="4"/>
        <v>0</v>
      </c>
    </row>
    <row r="46" spans="1:16" x14ac:dyDescent="0.25">
      <c r="A46" s="11" t="s">
        <v>56</v>
      </c>
      <c r="B46" s="13">
        <v>0</v>
      </c>
      <c r="C46" s="13">
        <v>0</v>
      </c>
      <c r="D46" s="16">
        <f t="shared" ref="D46:J46" si="7">SUM(D47:D53)</f>
        <v>0</v>
      </c>
      <c r="E46" s="16">
        <f t="shared" si="7"/>
        <v>0</v>
      </c>
      <c r="F46" s="16">
        <f t="shared" si="7"/>
        <v>0</v>
      </c>
      <c r="G46" s="16">
        <f t="shared" si="7"/>
        <v>0</v>
      </c>
      <c r="H46" s="16">
        <f t="shared" si="7"/>
        <v>0</v>
      </c>
      <c r="I46" s="16">
        <f t="shared" si="7"/>
        <v>0</v>
      </c>
      <c r="J46" s="16">
        <f t="shared" si="7"/>
        <v>0</v>
      </c>
      <c r="K46" s="16"/>
      <c r="P46" s="17">
        <f t="shared" si="4"/>
        <v>0</v>
      </c>
    </row>
    <row r="47" spans="1:16" x14ac:dyDescent="0.25">
      <c r="A47" s="7" t="s">
        <v>57</v>
      </c>
      <c r="B47" s="13"/>
      <c r="C47" s="12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/>
      <c r="P47" s="14">
        <f>+E47+D47+F47+G47+H47+I47+J47+K47+L47+M47+N47+O47</f>
        <v>0</v>
      </c>
    </row>
    <row r="48" spans="1:16" x14ac:dyDescent="0.25">
      <c r="A48" s="11" t="s">
        <v>58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/>
      <c r="P48" s="14">
        <f t="shared" ref="P48:P54" si="8">+D48+E48+F48+G48+H48+I48+J48+K48+L48+M48+N48+O48</f>
        <v>0</v>
      </c>
    </row>
    <row r="49" spans="1:16" x14ac:dyDescent="0.25">
      <c r="A49" s="11" t="s">
        <v>59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/>
      <c r="P49" s="14">
        <f t="shared" si="8"/>
        <v>0</v>
      </c>
    </row>
    <row r="50" spans="1:16" x14ac:dyDescent="0.25">
      <c r="A50" s="11" t="s">
        <v>60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/>
      <c r="P50" s="14">
        <f t="shared" si="8"/>
        <v>0</v>
      </c>
    </row>
    <row r="51" spans="1:16" x14ac:dyDescent="0.25">
      <c r="A51" s="11" t="s">
        <v>61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/>
      <c r="P51" s="14">
        <f t="shared" si="8"/>
        <v>0</v>
      </c>
    </row>
    <row r="52" spans="1:16" x14ac:dyDescent="0.25">
      <c r="A52" s="11" t="s">
        <v>62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/>
      <c r="P52" s="14">
        <f t="shared" si="8"/>
        <v>0</v>
      </c>
    </row>
    <row r="53" spans="1:16" x14ac:dyDescent="0.25">
      <c r="A53" s="11" t="s">
        <v>63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/>
      <c r="P53" s="14">
        <f t="shared" si="8"/>
        <v>0</v>
      </c>
    </row>
    <row r="54" spans="1:16" x14ac:dyDescent="0.25">
      <c r="A54" s="7" t="s">
        <v>64</v>
      </c>
      <c r="B54" s="8"/>
      <c r="C54" s="12"/>
      <c r="D54" s="16">
        <f t="shared" ref="D54:J54" si="9">SUM(D55:D63)</f>
        <v>0</v>
      </c>
      <c r="E54" s="16">
        <f t="shared" si="9"/>
        <v>0</v>
      </c>
      <c r="F54" s="16">
        <f t="shared" si="9"/>
        <v>0</v>
      </c>
      <c r="G54" s="16">
        <f t="shared" si="9"/>
        <v>0</v>
      </c>
      <c r="H54" s="16">
        <f t="shared" si="9"/>
        <v>0</v>
      </c>
      <c r="I54" s="16">
        <f t="shared" si="9"/>
        <v>0</v>
      </c>
      <c r="J54" s="16">
        <f t="shared" si="9"/>
        <v>4149824</v>
      </c>
      <c r="K54" s="16"/>
      <c r="P54" s="17">
        <f t="shared" si="8"/>
        <v>4149824</v>
      </c>
    </row>
    <row r="55" spans="1:16" x14ac:dyDescent="0.25">
      <c r="A55" s="11" t="s">
        <v>65</v>
      </c>
      <c r="B55" s="15">
        <v>4563199</v>
      </c>
      <c r="C55" s="12">
        <v>14081552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/>
      <c r="P55" s="14">
        <f>+D55+E55+F55+G55+H55+I55+J55+L55+K55+M55+N55+O55</f>
        <v>0</v>
      </c>
    </row>
    <row r="56" spans="1:16" x14ac:dyDescent="0.25">
      <c r="A56" s="11" t="s">
        <v>66</v>
      </c>
      <c r="B56" s="15">
        <v>0</v>
      </c>
      <c r="C56" s="12">
        <v>4563199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4149824</v>
      </c>
      <c r="K56" s="13"/>
      <c r="P56" s="14">
        <f>+D56+E56+F56+G56+H56+I56+J56+K56+L56+M56+N56+O56</f>
        <v>4149824</v>
      </c>
    </row>
    <row r="57" spans="1:16" x14ac:dyDescent="0.25">
      <c r="A57" s="11" t="s">
        <v>67</v>
      </c>
      <c r="B57" s="15">
        <v>4500000</v>
      </c>
      <c r="C57" s="12">
        <v>4500000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/>
      <c r="P57" s="14">
        <f>+D57+E57+F57+G57+H57+I57+J57+K57+L57+M57+N57+O57</f>
        <v>0</v>
      </c>
    </row>
    <row r="58" spans="1:16" x14ac:dyDescent="0.25">
      <c r="A58" s="11" t="s">
        <v>68</v>
      </c>
      <c r="B58" s="15">
        <v>14500000</v>
      </c>
      <c r="C58" s="12">
        <v>14500000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/>
      <c r="P58" s="14">
        <f>D58+E58+F58+G58+H58+I58+J58+K58+L58+M58+N58+O58</f>
        <v>0</v>
      </c>
    </row>
    <row r="59" spans="1:16" x14ac:dyDescent="0.25">
      <c r="A59" s="11" t="s">
        <v>69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/>
      <c r="P59" s="14">
        <f t="shared" ref="P59:P67" si="10">+D59+E59+F59+G59+H59+I59+J59+K59+L59+M59+N59+O59</f>
        <v>0</v>
      </c>
    </row>
    <row r="60" spans="1:16" x14ac:dyDescent="0.25">
      <c r="A60" s="11" t="s">
        <v>70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/>
      <c r="P60" s="14">
        <f t="shared" si="10"/>
        <v>0</v>
      </c>
    </row>
    <row r="61" spans="1:16" x14ac:dyDescent="0.25">
      <c r="A61" s="11" t="s">
        <v>71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/>
      <c r="P61" s="14">
        <f t="shared" si="10"/>
        <v>0</v>
      </c>
    </row>
    <row r="62" spans="1:16" x14ac:dyDescent="0.25">
      <c r="A62" s="11" t="s">
        <v>72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/>
      <c r="P62" s="14">
        <f t="shared" si="10"/>
        <v>0</v>
      </c>
    </row>
    <row r="63" spans="1:16" x14ac:dyDescent="0.25">
      <c r="A63" s="11" t="s">
        <v>73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/>
      <c r="P63" s="14">
        <f t="shared" si="10"/>
        <v>0</v>
      </c>
    </row>
    <row r="64" spans="1:16" x14ac:dyDescent="0.25">
      <c r="A64" s="7" t="s">
        <v>74</v>
      </c>
      <c r="B64" s="13"/>
      <c r="C64" s="13"/>
      <c r="D64" s="16">
        <f t="shared" ref="D64:J64" si="11">SUM(D65:D68)</f>
        <v>0</v>
      </c>
      <c r="E64" s="16">
        <f t="shared" si="11"/>
        <v>0</v>
      </c>
      <c r="F64" s="16">
        <f t="shared" si="11"/>
        <v>0</v>
      </c>
      <c r="G64" s="16">
        <f t="shared" si="11"/>
        <v>0</v>
      </c>
      <c r="H64" s="16">
        <f t="shared" si="11"/>
        <v>0</v>
      </c>
      <c r="I64" s="16">
        <f t="shared" si="11"/>
        <v>0</v>
      </c>
      <c r="J64" s="16">
        <f t="shared" si="11"/>
        <v>0</v>
      </c>
      <c r="K64" s="16"/>
      <c r="P64" s="17">
        <f t="shared" si="10"/>
        <v>0</v>
      </c>
    </row>
    <row r="65" spans="1:16" x14ac:dyDescent="0.25">
      <c r="A65" s="11" t="s">
        <v>75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/>
      <c r="P65" s="14">
        <f t="shared" si="10"/>
        <v>0</v>
      </c>
    </row>
    <row r="66" spans="1:16" x14ac:dyDescent="0.25">
      <c r="A66" s="11" t="s">
        <v>76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/>
      <c r="P66" s="14">
        <f t="shared" si="10"/>
        <v>0</v>
      </c>
    </row>
    <row r="67" spans="1:16" x14ac:dyDescent="0.25">
      <c r="A67" s="11" t="s">
        <v>77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/>
      <c r="P67" s="14">
        <f t="shared" si="10"/>
        <v>0</v>
      </c>
    </row>
    <row r="68" spans="1:16" x14ac:dyDescent="0.25">
      <c r="A68" s="11" t="s">
        <v>78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/>
      <c r="P68" s="14">
        <f>+D68+E68+F68+G68+H68+I68+J68+L68+K68+M68+N68+O68</f>
        <v>0</v>
      </c>
    </row>
    <row r="69" spans="1:16" x14ac:dyDescent="0.25">
      <c r="A69" s="7" t="s">
        <v>79</v>
      </c>
      <c r="B69" s="13"/>
      <c r="C69" s="13"/>
      <c r="D69" s="16">
        <f t="shared" ref="D69:J69" si="12">SUM(D70:D71)</f>
        <v>0</v>
      </c>
      <c r="E69" s="16">
        <f t="shared" si="12"/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6">
        <f t="shared" si="12"/>
        <v>0</v>
      </c>
      <c r="K69" s="16"/>
      <c r="P69" s="17">
        <f t="shared" ref="P69:P75" si="13">+D69+E69+F69+G69+H69+I69+J69+K69+L69+M69+N69+O69</f>
        <v>0</v>
      </c>
    </row>
    <row r="70" spans="1:16" x14ac:dyDescent="0.25">
      <c r="A70" s="11" t="s">
        <v>80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/>
      <c r="P70" s="14">
        <f t="shared" si="13"/>
        <v>0</v>
      </c>
    </row>
    <row r="71" spans="1:16" x14ac:dyDescent="0.25">
      <c r="A71" s="11" t="s">
        <v>81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/>
      <c r="P71" s="14">
        <f t="shared" si="13"/>
        <v>0</v>
      </c>
    </row>
    <row r="72" spans="1:16" x14ac:dyDescent="0.25">
      <c r="A72" s="7" t="s">
        <v>82</v>
      </c>
      <c r="B72" s="13"/>
      <c r="C72" s="13"/>
      <c r="D72" s="16">
        <f t="shared" ref="D72:J72" si="14">SUM(D73:D75)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  <c r="J72" s="16">
        <f t="shared" si="14"/>
        <v>0</v>
      </c>
      <c r="K72" s="16"/>
      <c r="P72" s="17">
        <f t="shared" si="13"/>
        <v>0</v>
      </c>
    </row>
    <row r="73" spans="1:16" x14ac:dyDescent="0.25">
      <c r="A73" s="11" t="s">
        <v>83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/>
      <c r="P73" s="14">
        <f t="shared" si="13"/>
        <v>0</v>
      </c>
    </row>
    <row r="74" spans="1:16" x14ac:dyDescent="0.25">
      <c r="A74" s="11" t="s">
        <v>84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/>
      <c r="P74" s="14">
        <f t="shared" si="13"/>
        <v>0</v>
      </c>
    </row>
    <row r="75" spans="1:16" x14ac:dyDescent="0.25">
      <c r="A75" s="11" t="s">
        <v>85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/>
      <c r="P75" s="14">
        <f t="shared" si="13"/>
        <v>0</v>
      </c>
    </row>
    <row r="76" spans="1:16" x14ac:dyDescent="0.25">
      <c r="A76" s="3" t="s">
        <v>86</v>
      </c>
      <c r="B76" s="31"/>
      <c r="C76" s="31"/>
      <c r="D76" s="18"/>
      <c r="E76" s="19"/>
      <c r="F76" s="20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7" t="s">
        <v>87</v>
      </c>
      <c r="B77" s="13"/>
      <c r="C77" s="13"/>
      <c r="D77" s="16">
        <v>0</v>
      </c>
      <c r="E77" s="16">
        <f t="shared" ref="E77:J77" si="15">+E78+E79</f>
        <v>23760162</v>
      </c>
      <c r="F77" s="16">
        <f t="shared" si="15"/>
        <v>3864486</v>
      </c>
      <c r="G77" s="16">
        <f t="shared" si="15"/>
        <v>1928684</v>
      </c>
      <c r="H77" s="16">
        <f t="shared" si="15"/>
        <v>1054007</v>
      </c>
      <c r="I77" s="16">
        <f t="shared" si="15"/>
        <v>0</v>
      </c>
      <c r="J77" s="16">
        <f t="shared" si="15"/>
        <v>0</v>
      </c>
      <c r="K77" s="16"/>
      <c r="P77" s="17">
        <f t="shared" ref="P77:P84" si="16">+D77+E77+F77+G77+H77+I77+J77+K77+L77+M77+N77+O77</f>
        <v>30607339</v>
      </c>
    </row>
    <row r="78" spans="1:16" x14ac:dyDescent="0.25">
      <c r="A78" s="11" t="s">
        <v>88</v>
      </c>
      <c r="B78" s="13">
        <v>0</v>
      </c>
      <c r="C78" s="13">
        <v>0</v>
      </c>
      <c r="D78" s="29">
        <v>0</v>
      </c>
      <c r="E78" s="13">
        <v>23760162</v>
      </c>
      <c r="F78" s="13">
        <v>3864486</v>
      </c>
      <c r="G78" s="13">
        <v>1928684</v>
      </c>
      <c r="H78" s="13">
        <v>1054007</v>
      </c>
      <c r="I78" s="13">
        <v>0</v>
      </c>
      <c r="J78" s="13">
        <v>0</v>
      </c>
      <c r="K78" s="13"/>
      <c r="P78" s="14">
        <f t="shared" si="16"/>
        <v>30607339</v>
      </c>
    </row>
    <row r="79" spans="1:16" x14ac:dyDescent="0.25">
      <c r="A79" s="11" t="s">
        <v>89</v>
      </c>
      <c r="B79" s="13">
        <v>0</v>
      </c>
      <c r="C79" s="13">
        <v>0</v>
      </c>
      <c r="D79" s="29">
        <f t="shared" ref="D79" si="17">+D80+D81</f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/>
      <c r="P79" s="14">
        <f t="shared" si="16"/>
        <v>0</v>
      </c>
    </row>
    <row r="80" spans="1:16" x14ac:dyDescent="0.25">
      <c r="A80" s="7" t="s">
        <v>90</v>
      </c>
      <c r="B80" s="13"/>
      <c r="C80" s="13"/>
      <c r="D80" s="16">
        <v>0</v>
      </c>
      <c r="E80" s="16">
        <f>+E81+E82</f>
        <v>0</v>
      </c>
      <c r="F80" s="16">
        <f t="shared" ref="F80:J80" si="18">+F81+F82</f>
        <v>0</v>
      </c>
      <c r="G80" s="16">
        <f t="shared" si="18"/>
        <v>0</v>
      </c>
      <c r="H80" s="16">
        <f t="shared" si="18"/>
        <v>0</v>
      </c>
      <c r="I80" s="16">
        <f t="shared" si="18"/>
        <v>0</v>
      </c>
      <c r="J80" s="16">
        <f t="shared" si="18"/>
        <v>0</v>
      </c>
      <c r="K80" s="16"/>
      <c r="P80" s="17">
        <f t="shared" si="16"/>
        <v>0</v>
      </c>
    </row>
    <row r="81" spans="1:16" x14ac:dyDescent="0.25">
      <c r="A81" s="11" t="s">
        <v>91</v>
      </c>
      <c r="B81" s="13">
        <v>0</v>
      </c>
      <c r="C81" s="13">
        <v>0</v>
      </c>
      <c r="D8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/>
      <c r="P81" s="14">
        <f t="shared" si="16"/>
        <v>0</v>
      </c>
    </row>
    <row r="82" spans="1:16" x14ac:dyDescent="0.25">
      <c r="A82" s="11" t="s">
        <v>92</v>
      </c>
      <c r="B82" s="13">
        <v>0</v>
      </c>
      <c r="C82" s="13">
        <v>0</v>
      </c>
      <c r="D82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/>
      <c r="P82" s="14">
        <f t="shared" si="16"/>
        <v>0</v>
      </c>
    </row>
    <row r="83" spans="1:16" x14ac:dyDescent="0.25">
      <c r="A83" s="7" t="s">
        <v>93</v>
      </c>
      <c r="B83" s="13"/>
      <c r="C83" s="13"/>
      <c r="D83">
        <v>0</v>
      </c>
      <c r="E83" s="16">
        <f>+E84</f>
        <v>0</v>
      </c>
      <c r="F83" s="16">
        <f t="shared" ref="F83:J83" si="19">+F84</f>
        <v>0</v>
      </c>
      <c r="G83" s="16">
        <f t="shared" si="19"/>
        <v>0</v>
      </c>
      <c r="H83" s="16">
        <f t="shared" si="19"/>
        <v>0</v>
      </c>
      <c r="I83" s="16">
        <f t="shared" si="19"/>
        <v>0</v>
      </c>
      <c r="J83" s="16">
        <f t="shared" si="19"/>
        <v>0</v>
      </c>
      <c r="K83" s="16"/>
      <c r="P83" s="14">
        <f t="shared" si="16"/>
        <v>0</v>
      </c>
    </row>
    <row r="84" spans="1:16" x14ac:dyDescent="0.25">
      <c r="A84" s="11" t="s">
        <v>94</v>
      </c>
      <c r="B84" s="13">
        <v>0</v>
      </c>
      <c r="C84" s="13">
        <v>0</v>
      </c>
      <c r="D84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/>
      <c r="P84" s="14">
        <f t="shared" si="16"/>
        <v>0</v>
      </c>
    </row>
    <row r="85" spans="1:16" x14ac:dyDescent="0.25">
      <c r="A85" s="21" t="s">
        <v>95</v>
      </c>
      <c r="B85" s="22">
        <f>+B13+B14+B15+B16+B17+B18+B19+B20+B21+B22+B23+B24+B25+B26+B27+B28+B29+B30+B31+B32+B33+B35+B34+B36+B37+B38+B39+B40+B41+B42+B43+B44+B45+B46+B47+B48+B49+B50+B51+B52+B53+B54+B55+B56+B57+B58+B59+B60+B61+B62+B63+B64+B65+B66+B67+B68+B69+B70+B71+B72+B73+B74+B75+B76+B77+B78+B79+B80+B81+B82+B83+B84</f>
        <v>264346590</v>
      </c>
      <c r="C85" s="22">
        <f>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</f>
        <v>319648194.46000004</v>
      </c>
      <c r="D85" s="23">
        <f>+D12+D18+D28+D38+D46+D54+D64+D76</f>
        <v>16009183</v>
      </c>
      <c r="E85" s="24">
        <f>+E12+E18+E28+E38+E46+E54+E64+E69+E72+E77+E80+E83</f>
        <v>40668706</v>
      </c>
      <c r="F85" s="24">
        <f>+F12+F18+F28+F38+F46+F54+F64+F69+F72+F77</f>
        <v>20334353</v>
      </c>
      <c r="G85" s="24">
        <f>+G12+G18+G28+G38+G77</f>
        <v>20334353</v>
      </c>
      <c r="H85" s="24">
        <f>+H12+H18+H28+H38+H46+H54+H64+H69+H72+H77</f>
        <v>20334353</v>
      </c>
      <c r="I85" s="24">
        <f>+I12+I18+I28+I38+I46+I54+I64+I69+I72+I77</f>
        <v>20554329</v>
      </c>
      <c r="J85" s="24">
        <f>+J12+J18+J28+J38+J46+J54+J64+J69+J77</f>
        <v>26701401</v>
      </c>
      <c r="K85" s="24"/>
      <c r="L85" s="25"/>
      <c r="M85" s="25"/>
      <c r="N85" s="25"/>
      <c r="O85" s="25"/>
      <c r="P85" s="25">
        <f>+P12+P18+P28+P38+P54+P64+P69+P77</f>
        <v>164936678</v>
      </c>
    </row>
    <row r="86" spans="1:16" ht="15.75" x14ac:dyDescent="0.25">
      <c r="A86" s="30" t="s">
        <v>101</v>
      </c>
    </row>
    <row r="87" spans="1:16" ht="18.75" x14ac:dyDescent="0.3">
      <c r="A87" s="26" t="s">
        <v>96</v>
      </c>
      <c r="B87" s="27"/>
      <c r="C87" s="27"/>
    </row>
    <row r="88" spans="1:16" ht="18.75" x14ac:dyDescent="0.3">
      <c r="A88" s="28" t="s">
        <v>97</v>
      </c>
      <c r="B88" s="27"/>
      <c r="C88" s="27"/>
    </row>
    <row r="89" spans="1:16" ht="18.75" x14ac:dyDescent="0.3">
      <c r="A89" s="28" t="s">
        <v>98</v>
      </c>
      <c r="B89" s="27"/>
      <c r="C89" s="27"/>
    </row>
    <row r="90" spans="1:16" ht="18.75" x14ac:dyDescent="0.3">
      <c r="A90" s="27" t="s">
        <v>99</v>
      </c>
      <c r="B90" s="27"/>
      <c r="C90" s="27"/>
      <c r="D90" s="27"/>
      <c r="E90" s="27"/>
      <c r="F90" s="27"/>
      <c r="G90" s="27"/>
    </row>
    <row r="91" spans="1:16" ht="18.75" x14ac:dyDescent="0.3">
      <c r="A91" s="27" t="s">
        <v>100</v>
      </c>
      <c r="B91" s="27"/>
      <c r="C91" s="27"/>
      <c r="D91" s="27"/>
      <c r="E91" s="27"/>
      <c r="F91" s="27"/>
      <c r="G91" s="27"/>
    </row>
  </sheetData>
  <mergeCells count="9">
    <mergeCell ref="A9:A10"/>
    <mergeCell ref="B9:B10"/>
    <mergeCell ref="C9:C10"/>
    <mergeCell ref="D9:P9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scale="6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dcterms:created xsi:type="dcterms:W3CDTF">2021-09-08T14:47:34Z</dcterms:created>
  <dcterms:modified xsi:type="dcterms:W3CDTF">2021-09-15T21:59:26Z</dcterms:modified>
</cp:coreProperties>
</file>